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7_profese\rozpocet_hlavac\import\2019_10_08_projekt_bez_pripravy\Parkovací dům Havlíčkova 1, Kroměříž (zadání).xlsx 2019-10-08 10-08-24\"/>
    </mc:Choice>
  </mc:AlternateContent>
  <bookViews>
    <workbookView xWindow="0" yWindow="0" windowWidth="18105" windowHeight="10335"/>
  </bookViews>
  <sheets>
    <sheet name="90 - VRN" sheetId="1" r:id="rId1"/>
  </sheets>
  <definedNames>
    <definedName name="_xlnm._FilterDatabase" localSheetId="0" hidden="1">'90 - VRN'!$C$119:$K$127</definedName>
    <definedName name="_xlnm.Print_Titles" localSheetId="0">'90 - VRN'!$119:$119</definedName>
    <definedName name="_xlnm.Print_Area" localSheetId="0">'90 - VRN'!$C$4:$J$76,'90 - VRN'!$C$82:$J$101,'90 - VRN'!$C$107:$K$127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7" i="1" l="1"/>
  <c r="BK126" i="1" s="1"/>
  <c r="J126" i="1" s="1"/>
  <c r="J100" i="1" s="1"/>
  <c r="BI127" i="1"/>
  <c r="BH127" i="1"/>
  <c r="BG127" i="1"/>
  <c r="BF127" i="1"/>
  <c r="J34" i="1" s="1"/>
  <c r="BE127" i="1"/>
  <c r="T127" i="1"/>
  <c r="T126" i="1" s="1"/>
  <c r="R127" i="1"/>
  <c r="R126" i="1" s="1"/>
  <c r="P127" i="1"/>
  <c r="J127" i="1"/>
  <c r="P126" i="1"/>
  <c r="BK125" i="1"/>
  <c r="BK124" i="1" s="1"/>
  <c r="J124" i="1" s="1"/>
  <c r="J99" i="1" s="1"/>
  <c r="BI125" i="1"/>
  <c r="BH125" i="1"/>
  <c r="F36" i="1" s="1"/>
  <c r="BG125" i="1"/>
  <c r="BF125" i="1"/>
  <c r="T125" i="1"/>
  <c r="T124" i="1" s="1"/>
  <c r="R125" i="1"/>
  <c r="R124" i="1" s="1"/>
  <c r="P125" i="1"/>
  <c r="P124" i="1" s="1"/>
  <c r="J125" i="1"/>
  <c r="BE125" i="1" s="1"/>
  <c r="BK123" i="1"/>
  <c r="BK122" i="1" s="1"/>
  <c r="BI123" i="1"/>
  <c r="BH123" i="1"/>
  <c r="BG123" i="1"/>
  <c r="F35" i="1" s="1"/>
  <c r="BF123" i="1"/>
  <c r="T123" i="1"/>
  <c r="T122" i="1" s="1"/>
  <c r="R123" i="1"/>
  <c r="R122" i="1" s="1"/>
  <c r="P123" i="1"/>
  <c r="P122" i="1" s="1"/>
  <c r="P121" i="1" s="1"/>
  <c r="P120" i="1" s="1"/>
  <c r="J123" i="1"/>
  <c r="BE123" i="1" s="1"/>
  <c r="J117" i="1"/>
  <c r="F114" i="1"/>
  <c r="E112" i="1"/>
  <c r="E110" i="1"/>
  <c r="J92" i="1"/>
  <c r="J91" i="1"/>
  <c r="F91" i="1"/>
  <c r="F89" i="1"/>
  <c r="E87" i="1"/>
  <c r="J37" i="1"/>
  <c r="J36" i="1"/>
  <c r="J35" i="1"/>
  <c r="F34" i="1"/>
  <c r="J116" i="1" s="1"/>
  <c r="F117" i="1" s="1"/>
  <c r="F116" i="1" s="1"/>
  <c r="J89" i="1" s="1"/>
  <c r="E85" i="1" s="1"/>
  <c r="F37" i="1" l="1"/>
  <c r="J33" i="1"/>
  <c r="F33" i="1"/>
  <c r="R121" i="1"/>
  <c r="R120" i="1" s="1"/>
  <c r="T121" i="1"/>
  <c r="T120" i="1" s="1"/>
  <c r="J122" i="1"/>
  <c r="J98" i="1" s="1"/>
  <c r="BK121" i="1"/>
  <c r="F92" i="1"/>
  <c r="J114" i="1"/>
  <c r="J121" i="1" l="1"/>
  <c r="J97" i="1" s="1"/>
  <c r="BK120" i="1"/>
  <c r="J120" i="1" s="1"/>
  <c r="J96" i="1" l="1"/>
  <c r="J30" i="1"/>
  <c r="J39" i="1" s="1"/>
</calcChain>
</file>

<file path=xl/sharedStrings.xml><?xml version="1.0" encoding="utf-8"?>
<sst xmlns="http://schemas.openxmlformats.org/spreadsheetml/2006/main" count="188" uniqueCount="94">
  <si>
    <t>&gt;&gt;  skryté sloupce  &lt;&lt;</t>
  </si>
  <si>
    <t>{208fd080-88a5-4dd8-bc26-751e9f3e538a}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</si>
  <si>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</si>
  <si>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</si>
  <si>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</si>
  <si>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</si>
  <si>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</si>
  <si>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</si>
  <si>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90 - VRN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</si>
  <si>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</si>
  <si>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</si>
  <si>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</si>
  <si>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</si>
  <si>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</si>
  <si>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</si>
  <si>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</si>
  <si>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</si>
  <si>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</si>
  <si>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</si>
  <si>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</si>
  <si>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</si>
  <si>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</si>
  <si>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</si>
  <si>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</si>
  <si>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</si>
  <si>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</si>
  <si>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</si>
  <si>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</si>
  <si>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</si>
  <si>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</si>
  <si>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</si>
  <si>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</si>
  <si>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</si>
  <si>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</si>
  <si>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</si>
  <si>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</si>
  <si>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</si>
  <si>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</si>
  <si>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</si>
  <si>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</si>
  <si>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</si>
  <si>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</si>
  <si>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</si>
  <si>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</si>
  <si>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</si>
  <si>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</si>
  <si>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</si>
  <si>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</si>
  <si>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</si>
  <si>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</si>
  <si>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</si>
  <si>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</si>
  <si>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</si>
  <si>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</si>
  <si>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</si>
  <si>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</si>
  <si>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</si>
  <si>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</si>
  <si>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</si>
  <si>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</si>
  <si>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</si>
  <si>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</si>
  <si>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</si>
  <si>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</si>
  <si>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</si>
  <si>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</si>
  <si>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</si>
  <si>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VRN</t>
  </si>
  <si>
    <t>Vedlejší rozpočtové náklady</t>
  </si>
  <si>
    <t>5</t>
  </si>
  <si>
    <t>0</t>
  </si>
  <si>
    <t>ROZPOCET</t>
  </si>
  <si>
    <t>VRN1</t>
  </si>
  <si>
    <t>Průzkumné, geodetické a projektové práce</t>
  </si>
  <si>
    <t>1</t>
  </si>
  <si>
    <t>K</t>
  </si>
  <si>
    <t>11100-003</t>
  </si>
  <si>
    <t xml:space="preserve">Geodetické zaměření stavby </t>
  </si>
  <si>
    <t>Kč</t>
  </si>
  <si>
    <t>4</t>
  </si>
  <si>
    <t>660860288</t>
  </si>
  <si>
    <t>VRN3</t>
  </si>
  <si>
    <t>Zařízení staveniště</t>
  </si>
  <si>
    <t>11200-001</t>
  </si>
  <si>
    <t>614266417</t>
  </si>
  <si>
    <t>VRN4</t>
  </si>
  <si>
    <t>Inženýrská činnost</t>
  </si>
  <si>
    <t>3</t>
  </si>
  <si>
    <t>11300-001</t>
  </si>
  <si>
    <t>Náklady na technika BOZP na stavbě</t>
  </si>
  <si>
    <t>-761865893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</si>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</sst>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2:BM128"/>
  <sheetViews>
    <sheetView showGridLines="0" tabSelected="1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30" t="s">
        <v>0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28" t="s">
        <v>91</v>
      </c>
      <c r="F7" s="129"/>
      <c r="G7" s="129"/>
      <c r="H7" s="129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26" t="s">
        <v>8</v>
      </c>
      <c r="F9" s="127"/>
      <c r="G9" s="127"/>
      <c r="H9" s="127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92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93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32" t="s">
        <v>93</v>
      </c>
      <c r="F18" s="133"/>
      <c r="G18" s="133"/>
      <c r="H18" s="133"/>
      <c r="I18" s="16" t="s">
        <v>17</v>
      </c>
      <c r="J18" s="18" t="s">
        <v>93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34" t="s">
        <v>10</v>
      </c>
      <c r="F27" s="134"/>
      <c r="G27" s="134"/>
      <c r="H27" s="134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ROUND(J120,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ROUND((SUM(BE120:BE127)),  2)</f>
        <v>0</v>
      </c>
      <c r="G33" s="10"/>
      <c r="H33" s="10"/>
      <c r="I33" s="32">
        <v>0.21</v>
      </c>
      <c r="J33" s="31">
        <f>ROUND(((SUM(BE120:BE127))*I33),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ROUND((SUM(BF120:BF127)),  2)</f>
        <v>0</v>
      </c>
      <c r="G34" s="10"/>
      <c r="H34" s="10"/>
      <c r="I34" s="32">
        <v>0.15</v>
      </c>
      <c r="J34" s="31">
        <f>ROUND(((SUM(BF120:BF127))*I34),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ROUND((SUM(BG120:BG127)),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ROUND((SUM(BH120:BH127)),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ROUND((SUM(BI120:BI127)),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28" t="str">
        <f>E7</f>
        <v>Parkovací dům Havlíčkova 1, Kroměříž</v>
      </c>
      <c r="F85" s="129"/>
      <c r="G85" s="129"/>
      <c r="H85" s="129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26" t="str">
        <f>E9</f>
        <v>90 - VRN</v>
      </c>
      <c r="F87" s="127"/>
      <c r="G87" s="127"/>
      <c r="H87" s="127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J120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J121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J122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J124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J126</f>
        <v>0</v>
      </c>
      <c r="L100" s="69"/>
    </row>
    <row r="101" spans="1:31" s="14" customFormat="1" ht="21.75" customHeight="1" x14ac:dyDescent="0.2">
      <c r="A101" s="10"/>
      <c r="B101" s="11"/>
      <c r="C101" s="10"/>
      <c r="D101" s="10"/>
      <c r="E101" s="10"/>
      <c r="F101" s="10"/>
      <c r="G101" s="10"/>
      <c r="H101" s="10"/>
      <c r="I101" s="12"/>
      <c r="J101" s="10"/>
      <c r="K101" s="10"/>
      <c r="L101" s="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1:31" s="14" customFormat="1" ht="6.95" customHeight="1" x14ac:dyDescent="0.2">
      <c r="A102" s="10"/>
      <c r="B102" s="51"/>
      <c r="C102" s="52"/>
      <c r="D102" s="52"/>
      <c r="E102" s="52"/>
      <c r="F102" s="52"/>
      <c r="G102" s="52"/>
      <c r="H102" s="52"/>
      <c r="I102" s="53"/>
      <c r="J102" s="52"/>
      <c r="K102" s="52"/>
      <c r="L102" s="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6" spans="1:31" s="14" customFormat="1" ht="6.95" customHeight="1" x14ac:dyDescent="0.2">
      <c r="A106" s="10"/>
      <c r="B106" s="54"/>
      <c r="C106" s="55"/>
      <c r="D106" s="55"/>
      <c r="E106" s="55"/>
      <c r="F106" s="55"/>
      <c r="G106" s="55"/>
      <c r="H106" s="55"/>
      <c r="I106" s="56"/>
      <c r="J106" s="55"/>
      <c r="K106" s="55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1:31" s="14" customFormat="1" ht="24.95" customHeight="1" x14ac:dyDescent="0.2">
      <c r="A107" s="10"/>
      <c r="B107" s="11"/>
      <c r="C107" s="7" t="s">
        <v>50</v>
      </c>
      <c r="D107" s="10"/>
      <c r="E107" s="10"/>
      <c r="F107" s="10"/>
      <c r="G107" s="10"/>
      <c r="H107" s="10"/>
      <c r="I107" s="12"/>
      <c r="J107" s="10"/>
      <c r="K107" s="10"/>
      <c r="L107" s="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1:31" s="14" customFormat="1" ht="6.95" customHeight="1" x14ac:dyDescent="0.2">
      <c r="A108" s="10"/>
      <c r="B108" s="11"/>
      <c r="C108" s="10"/>
      <c r="D108" s="10"/>
      <c r="E108" s="10"/>
      <c r="F108" s="10"/>
      <c r="G108" s="10"/>
      <c r="H108" s="10"/>
      <c r="I108" s="12"/>
      <c r="J108" s="10"/>
      <c r="K108" s="10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31" s="14" customFormat="1" ht="12" customHeight="1" x14ac:dyDescent="0.2">
      <c r="A109" s="10"/>
      <c r="B109" s="11"/>
      <c r="C109" s="9" t="s">
        <v>6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14.45" customHeight="1" x14ac:dyDescent="0.2">
      <c r="A110" s="10"/>
      <c r="B110" s="11"/>
      <c r="C110" s="10"/>
      <c r="D110" s="10"/>
      <c r="E110" s="128" t="str">
        <f>E7</f>
        <v>Parkovací dům Havlíčkova 1, Kroměříž</v>
      </c>
      <c r="F110" s="129"/>
      <c r="G110" s="129"/>
      <c r="H110" s="129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12" customHeight="1" x14ac:dyDescent="0.2">
      <c r="A111" s="10"/>
      <c r="B111" s="11"/>
      <c r="C111" s="9" t="s">
        <v>7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4.45" customHeight="1" x14ac:dyDescent="0.2">
      <c r="A112" s="10"/>
      <c r="B112" s="11"/>
      <c r="C112" s="10"/>
      <c r="D112" s="10"/>
      <c r="E112" s="126" t="str">
        <f>E9</f>
        <v>90 - VRN</v>
      </c>
      <c r="F112" s="127"/>
      <c r="G112" s="127"/>
      <c r="H112" s="127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6.95" customHeight="1" x14ac:dyDescent="0.2">
      <c r="A113" s="10"/>
      <c r="B113" s="11"/>
      <c r="C113" s="10"/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2" customHeight="1" x14ac:dyDescent="0.2">
      <c r="A114" s="10"/>
      <c r="B114" s="11"/>
      <c r="C114" s="9" t="s">
        <v>12</v>
      </c>
      <c r="D114" s="10"/>
      <c r="E114" s="10"/>
      <c r="F114" s="15" t="str">
        <f>F12</f>
        <v xml:space="preserve"> </v>
      </c>
      <c r="G114" s="10"/>
      <c r="H114" s="10"/>
      <c r="I114" s="16" t="s">
        <v>14</v>
      </c>
      <c r="J114" s="17" t="str">
        <f>IF(J12="","",J12)</f>
        <v>3. 7. 2019</v>
      </c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6.95" customHeight="1" x14ac:dyDescent="0.2">
      <c r="A115" s="10"/>
      <c r="B115" s="11"/>
      <c r="C115" s="10"/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5.6" customHeight="1" x14ac:dyDescent="0.2">
      <c r="A116" s="10"/>
      <c r="B116" s="11"/>
      <c r="C116" s="9" t="s">
        <v>15</v>
      </c>
      <c r="D116" s="10"/>
      <c r="E116" s="10"/>
      <c r="F116" s="15" t="str">
        <f>E15</f>
        <v xml:space="preserve"> </v>
      </c>
      <c r="G116" s="10"/>
      <c r="H116" s="10"/>
      <c r="I116" s="16" t="s">
        <v>19</v>
      </c>
      <c r="J116" s="57" t="str">
        <f>E21</f>
        <v xml:space="preserve"> </v>
      </c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15.6" customHeight="1" x14ac:dyDescent="0.2">
      <c r="A117" s="10"/>
      <c r="B117" s="11"/>
      <c r="C117" s="9" t="s">
        <v>18</v>
      </c>
      <c r="D117" s="10"/>
      <c r="E117" s="10"/>
      <c r="F117" s="15" t="str">
        <f>IF(E18="","",E18)</f>
        <v>Vyplň údaj</v>
      </c>
      <c r="G117" s="10"/>
      <c r="H117" s="10"/>
      <c r="I117" s="16" t="s">
        <v>20</v>
      </c>
      <c r="J117" s="57" t="str">
        <f>E24</f>
        <v xml:space="preserve"> </v>
      </c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0.3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84" customFormat="1" ht="29.25" customHeight="1" x14ac:dyDescent="0.2">
      <c r="A119" s="74"/>
      <c r="B119" s="75"/>
      <c r="C119" s="76" t="s">
        <v>51</v>
      </c>
      <c r="D119" s="77" t="s">
        <v>52</v>
      </c>
      <c r="E119" s="77" t="s">
        <v>53</v>
      </c>
      <c r="F119" s="77" t="s">
        <v>54</v>
      </c>
      <c r="G119" s="77" t="s">
        <v>55</v>
      </c>
      <c r="H119" s="77" t="s">
        <v>56</v>
      </c>
      <c r="I119" s="78" t="s">
        <v>57</v>
      </c>
      <c r="J119" s="77" t="s">
        <v>43</v>
      </c>
      <c r="K119" s="79" t="s">
        <v>58</v>
      </c>
      <c r="L119" s="80"/>
      <c r="M119" s="81" t="s">
        <v>10</v>
      </c>
      <c r="N119" s="82" t="s">
        <v>26</v>
      </c>
      <c r="O119" s="82" t="s">
        <v>59</v>
      </c>
      <c r="P119" s="82" t="s">
        <v>60</v>
      </c>
      <c r="Q119" s="82" t="s">
        <v>61</v>
      </c>
      <c r="R119" s="82" t="s">
        <v>62</v>
      </c>
      <c r="S119" s="82" t="s">
        <v>63</v>
      </c>
      <c r="T119" s="83" t="s">
        <v>64</v>
      </c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</row>
    <row r="120" spans="1:65" s="14" customFormat="1" ht="22.9" customHeight="1" x14ac:dyDescent="0.25">
      <c r="A120" s="10"/>
      <c r="B120" s="11"/>
      <c r="C120" s="85" t="s">
        <v>65</v>
      </c>
      <c r="D120" s="10"/>
      <c r="E120" s="10"/>
      <c r="F120" s="10"/>
      <c r="G120" s="10"/>
      <c r="H120" s="10"/>
      <c r="I120" s="12"/>
      <c r="J120" s="86">
        <f>BK120</f>
        <v>0</v>
      </c>
      <c r="K120" s="10"/>
      <c r="L120" s="11"/>
      <c r="M120" s="87"/>
      <c r="N120" s="88"/>
      <c r="O120" s="24"/>
      <c r="P120" s="89">
        <f>P121</f>
        <v>0</v>
      </c>
      <c r="Q120" s="24"/>
      <c r="R120" s="89">
        <f>R121</f>
        <v>0</v>
      </c>
      <c r="S120" s="24"/>
      <c r="T120" s="90">
        <f>T121</f>
        <v>0</v>
      </c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" t="s">
        <v>66</v>
      </c>
      <c r="AU120" s="2" t="s">
        <v>45</v>
      </c>
      <c r="BK120" s="91">
        <f>BK121</f>
        <v>0</v>
      </c>
    </row>
    <row r="121" spans="1:65" s="92" customFormat="1" ht="25.9" customHeight="1" x14ac:dyDescent="0.2">
      <c r="B121" s="93"/>
      <c r="D121" s="94" t="s">
        <v>66</v>
      </c>
      <c r="E121" s="95" t="s">
        <v>67</v>
      </c>
      <c r="F121" s="95" t="s">
        <v>68</v>
      </c>
      <c r="I121" s="96"/>
      <c r="J121" s="97">
        <f>BK121</f>
        <v>0</v>
      </c>
      <c r="L121" s="93"/>
      <c r="M121" s="98"/>
      <c r="N121" s="99"/>
      <c r="O121" s="99"/>
      <c r="P121" s="100">
        <f>P122+P124+P126</f>
        <v>0</v>
      </c>
      <c r="Q121" s="99"/>
      <c r="R121" s="100">
        <f>R122+R124+R126</f>
        <v>0</v>
      </c>
      <c r="S121" s="99"/>
      <c r="T121" s="101">
        <f>T122+T124+T126</f>
        <v>0</v>
      </c>
      <c r="AR121" s="94" t="s">
        <v>69</v>
      </c>
      <c r="AT121" s="102" t="s">
        <v>66</v>
      </c>
      <c r="AU121" s="102" t="s">
        <v>70</v>
      </c>
      <c r="AY121" s="94" t="s">
        <v>71</v>
      </c>
      <c r="BK121" s="103">
        <f>BK122+BK124+BK126</f>
        <v>0</v>
      </c>
    </row>
    <row r="122" spans="1:65" s="92" customFormat="1" ht="22.9" customHeight="1" x14ac:dyDescent="0.2">
      <c r="B122" s="93"/>
      <c r="D122" s="94" t="s">
        <v>66</v>
      </c>
      <c r="E122" s="104" t="s">
        <v>72</v>
      </c>
      <c r="F122" s="104" t="s">
        <v>73</v>
      </c>
      <c r="I122" s="96"/>
      <c r="J122" s="105">
        <f>BK122</f>
        <v>0</v>
      </c>
      <c r="L122" s="93"/>
      <c r="M122" s="98"/>
      <c r="N122" s="99"/>
      <c r="O122" s="99"/>
      <c r="P122" s="100">
        <f>P123</f>
        <v>0</v>
      </c>
      <c r="Q122" s="99"/>
      <c r="R122" s="100">
        <f>R123</f>
        <v>0</v>
      </c>
      <c r="S122" s="99"/>
      <c r="T122" s="101">
        <f>T123</f>
        <v>0</v>
      </c>
      <c r="AR122" s="94" t="s">
        <v>69</v>
      </c>
      <c r="AT122" s="102" t="s">
        <v>66</v>
      </c>
      <c r="AU122" s="102" t="s">
        <v>74</v>
      </c>
      <c r="AY122" s="94" t="s">
        <v>71</v>
      </c>
      <c r="BK122" s="103">
        <f>BK123</f>
        <v>0</v>
      </c>
    </row>
    <row r="123" spans="1:65" s="14" customFormat="1" ht="14.45" customHeight="1" x14ac:dyDescent="0.2">
      <c r="A123" s="10"/>
      <c r="B123" s="106"/>
      <c r="C123" s="107" t="s">
        <v>74</v>
      </c>
      <c r="D123" s="107" t="s">
        <v>75</v>
      </c>
      <c r="E123" s="108" t="s">
        <v>76</v>
      </c>
      <c r="F123" s="109" t="s">
        <v>77</v>
      </c>
      <c r="G123" s="110" t="s">
        <v>78</v>
      </c>
      <c r="H123" s="111">
        <v>1</v>
      </c>
      <c r="I123" s="112"/>
      <c r="J123" s="113">
        <f>ROUND(I123*H123,2)</f>
        <v>0</v>
      </c>
      <c r="K123" s="109" t="s">
        <v>10</v>
      </c>
      <c r="L123" s="11"/>
      <c r="M123" s="114" t="s">
        <v>10</v>
      </c>
      <c r="N123" s="115" t="s">
        <v>27</v>
      </c>
      <c r="O123" s="116"/>
      <c r="P123" s="117">
        <f>O123*H123</f>
        <v>0</v>
      </c>
      <c r="Q123" s="117">
        <v>0</v>
      </c>
      <c r="R123" s="117">
        <f>Q123*H123</f>
        <v>0</v>
      </c>
      <c r="S123" s="117">
        <v>0</v>
      </c>
      <c r="T123" s="118">
        <f>S123*H123</f>
        <v>0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R123" s="119" t="s">
        <v>79</v>
      </c>
      <c r="AT123" s="119" t="s">
        <v>75</v>
      </c>
      <c r="AU123" s="119" t="s">
        <v>2</v>
      </c>
      <c r="AY123" s="2" t="s">
        <v>71</v>
      </c>
      <c r="BE123" s="120">
        <f>IF(N123="základní",J123,0)</f>
        <v>0</v>
      </c>
      <c r="BF123" s="120">
        <f>IF(N123="snížená",J123,0)</f>
        <v>0</v>
      </c>
      <c r="BG123" s="120">
        <f>IF(N123="zákl. přenesená",J123,0)</f>
        <v>0</v>
      </c>
      <c r="BH123" s="120">
        <f>IF(N123="sníž. přenesená",J123,0)</f>
        <v>0</v>
      </c>
      <c r="BI123" s="120">
        <f>IF(N123="nulová",J123,0)</f>
        <v>0</v>
      </c>
      <c r="BJ123" s="2" t="s">
        <v>74</v>
      </c>
      <c r="BK123" s="120">
        <f>ROUND(I123*H123,2)</f>
        <v>0</v>
      </c>
      <c r="BL123" s="2" t="s">
        <v>79</v>
      </c>
      <c r="BM123" s="119" t="s">
        <v>80</v>
      </c>
    </row>
    <row r="124" spans="1:65" s="92" customFormat="1" ht="22.9" customHeight="1" x14ac:dyDescent="0.2">
      <c r="B124" s="93"/>
      <c r="D124" s="94" t="s">
        <v>66</v>
      </c>
      <c r="E124" s="104" t="s">
        <v>81</v>
      </c>
      <c r="F124" s="104" t="s">
        <v>82</v>
      </c>
      <c r="I124" s="96"/>
      <c r="J124" s="105">
        <f>BK124</f>
        <v>0</v>
      </c>
      <c r="L124" s="93"/>
      <c r="M124" s="98"/>
      <c r="N124" s="99"/>
      <c r="O124" s="99"/>
      <c r="P124" s="100">
        <f>P125</f>
        <v>0</v>
      </c>
      <c r="Q124" s="99"/>
      <c r="R124" s="100">
        <f>R125</f>
        <v>0</v>
      </c>
      <c r="S124" s="99"/>
      <c r="T124" s="101">
        <f>T125</f>
        <v>0</v>
      </c>
      <c r="AR124" s="94" t="s">
        <v>69</v>
      </c>
      <c r="AT124" s="102" t="s">
        <v>66</v>
      </c>
      <c r="AU124" s="102" t="s">
        <v>74</v>
      </c>
      <c r="AY124" s="94" t="s">
        <v>71</v>
      </c>
      <c r="BK124" s="103">
        <f>BK125</f>
        <v>0</v>
      </c>
    </row>
    <row r="125" spans="1:65" s="14" customFormat="1" ht="14.45" customHeight="1" x14ac:dyDescent="0.2">
      <c r="A125" s="10"/>
      <c r="B125" s="106"/>
      <c r="C125" s="107" t="s">
        <v>2</v>
      </c>
      <c r="D125" s="107" t="s">
        <v>75</v>
      </c>
      <c r="E125" s="108" t="s">
        <v>83</v>
      </c>
      <c r="F125" s="109" t="s">
        <v>82</v>
      </c>
      <c r="G125" s="110" t="s">
        <v>78</v>
      </c>
      <c r="H125" s="111">
        <v>1</v>
      </c>
      <c r="I125" s="112"/>
      <c r="J125" s="113">
        <f>ROUND(I125*H125,2)</f>
        <v>0</v>
      </c>
      <c r="K125" s="109" t="s">
        <v>10</v>
      </c>
      <c r="L125" s="11"/>
      <c r="M125" s="114" t="s">
        <v>10</v>
      </c>
      <c r="N125" s="115" t="s">
        <v>27</v>
      </c>
      <c r="O125" s="116"/>
      <c r="P125" s="117">
        <f>O125*H125</f>
        <v>0</v>
      </c>
      <c r="Q125" s="117">
        <v>0</v>
      </c>
      <c r="R125" s="117">
        <f>Q125*H125</f>
        <v>0</v>
      </c>
      <c r="S125" s="117">
        <v>0</v>
      </c>
      <c r="T125" s="118">
        <f>S125*H125</f>
        <v>0</v>
      </c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R125" s="119" t="s">
        <v>79</v>
      </c>
      <c r="AT125" s="119" t="s">
        <v>75</v>
      </c>
      <c r="AU125" s="119" t="s">
        <v>2</v>
      </c>
      <c r="AY125" s="2" t="s">
        <v>71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74</v>
      </c>
      <c r="BK125" s="120">
        <f>ROUND(I125*H125,2)</f>
        <v>0</v>
      </c>
      <c r="BL125" s="2" t="s">
        <v>79</v>
      </c>
      <c r="BM125" s="119" t="s">
        <v>84</v>
      </c>
    </row>
    <row r="126" spans="1:65" s="92" customFormat="1" ht="22.9" customHeight="1" x14ac:dyDescent="0.2">
      <c r="B126" s="93"/>
      <c r="D126" s="94" t="s">
        <v>66</v>
      </c>
      <c r="E126" s="104" t="s">
        <v>85</v>
      </c>
      <c r="F126" s="104" t="s">
        <v>86</v>
      </c>
      <c r="I126" s="96"/>
      <c r="J126" s="105">
        <f>BK126</f>
        <v>0</v>
      </c>
      <c r="L126" s="93"/>
      <c r="M126" s="98"/>
      <c r="N126" s="99"/>
      <c r="O126" s="99"/>
      <c r="P126" s="100">
        <f>P127</f>
        <v>0</v>
      </c>
      <c r="Q126" s="99"/>
      <c r="R126" s="100">
        <f>R127</f>
        <v>0</v>
      </c>
      <c r="S126" s="99"/>
      <c r="T126" s="101">
        <f>T127</f>
        <v>0</v>
      </c>
      <c r="AR126" s="94" t="s">
        <v>69</v>
      </c>
      <c r="AT126" s="102" t="s">
        <v>66</v>
      </c>
      <c r="AU126" s="102" t="s">
        <v>74</v>
      </c>
      <c r="AY126" s="94" t="s">
        <v>71</v>
      </c>
      <c r="BK126" s="103">
        <f>BK127</f>
        <v>0</v>
      </c>
    </row>
    <row r="127" spans="1:65" s="14" customFormat="1" ht="14.45" customHeight="1" x14ac:dyDescent="0.2">
      <c r="A127" s="10"/>
      <c r="B127" s="106"/>
      <c r="C127" s="107" t="s">
        <v>87</v>
      </c>
      <c r="D127" s="107" t="s">
        <v>75</v>
      </c>
      <c r="E127" s="108" t="s">
        <v>88</v>
      </c>
      <c r="F127" s="109" t="s">
        <v>89</v>
      </c>
      <c r="G127" s="110" t="s">
        <v>78</v>
      </c>
      <c r="H127" s="111">
        <v>1</v>
      </c>
      <c r="I127" s="112"/>
      <c r="J127" s="113">
        <f>ROUND(I127*H127,2)</f>
        <v>0</v>
      </c>
      <c r="K127" s="109" t="s">
        <v>10</v>
      </c>
      <c r="L127" s="11"/>
      <c r="M127" s="121" t="s">
        <v>10</v>
      </c>
      <c r="N127" s="122" t="s">
        <v>27</v>
      </c>
      <c r="O127" s="123"/>
      <c r="P127" s="124">
        <f>O127*H127</f>
        <v>0</v>
      </c>
      <c r="Q127" s="124">
        <v>0</v>
      </c>
      <c r="R127" s="124">
        <f>Q127*H127</f>
        <v>0</v>
      </c>
      <c r="S127" s="124">
        <v>0</v>
      </c>
      <c r="T127" s="125">
        <f>S127*H127</f>
        <v>0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79</v>
      </c>
      <c r="AT127" s="119" t="s">
        <v>75</v>
      </c>
      <c r="AU127" s="119" t="s">
        <v>2</v>
      </c>
      <c r="AY127" s="2" t="s">
        <v>71</v>
      </c>
      <c r="BE127" s="120">
        <f>IF(N127="základní",J127,0)</f>
        <v>0</v>
      </c>
      <c r="BF127" s="120">
        <f>IF(N127="snížená",J127,0)</f>
        <v>0</v>
      </c>
      <c r="BG127" s="120">
        <f>IF(N127="zákl. přenesená",J127,0)</f>
        <v>0</v>
      </c>
      <c r="BH127" s="120">
        <f>IF(N127="sníž. přenesená",J127,0)</f>
        <v>0</v>
      </c>
      <c r="BI127" s="120">
        <f>IF(N127="nulová",J127,0)</f>
        <v>0</v>
      </c>
      <c r="BJ127" s="2" t="s">
        <v>74</v>
      </c>
      <c r="BK127" s="120">
        <f>ROUND(I127*H127,2)</f>
        <v>0</v>
      </c>
      <c r="BL127" s="2" t="s">
        <v>79</v>
      </c>
      <c r="BM127" s="119" t="s">
        <v>90</v>
      </c>
    </row>
    <row r="128" spans="1:65" s="14" customFormat="1" ht="6.95" customHeight="1" x14ac:dyDescent="0.2">
      <c r="A128" s="10"/>
      <c r="B128" s="51"/>
      <c r="C128" s="52"/>
      <c r="D128" s="52"/>
      <c r="E128" s="52"/>
      <c r="F128" s="52"/>
      <c r="G128" s="52"/>
      <c r="H128" s="52"/>
      <c r="I128" s="53"/>
      <c r="J128" s="52"/>
      <c r="K128" s="52"/>
      <c r="L128" s="11"/>
      <c r="M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</sheetData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90 - VRN</vt:lpstr>
      <vt:lpstr>'90 - VRN'!Názvy_tisku</vt:lpstr>
      <vt:lpstr>'90 - VRN'!Oblast_tisku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2019-10-08T08:08:36Z</dcterms:created>
  <dcterms:modified xsi:type="dcterms:W3CDTF">2019-10-08T12:49:12Z</dcterms:modified>
</cp:coreProperties>
</file>